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2023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8"/>
  <c r="G50" s="1"/>
  <c r="H50" s="1"/>
  <c r="D50"/>
  <c r="F49"/>
  <c r="D49"/>
  <c r="F48"/>
  <c r="D48"/>
  <c r="P47"/>
  <c r="F46"/>
  <c r="G46" s="1"/>
  <c r="D46"/>
  <c r="F45"/>
  <c r="D45"/>
  <c r="F43"/>
  <c r="D43"/>
  <c r="F42"/>
  <c r="D42"/>
  <c r="F41"/>
  <c r="D41"/>
  <c r="F38"/>
  <c r="D38"/>
  <c r="F37"/>
  <c r="D37"/>
  <c r="F35"/>
  <c r="G35" s="1"/>
  <c r="H35" s="1"/>
  <c r="D35"/>
  <c r="F34"/>
  <c r="G34" s="1"/>
  <c r="D34"/>
  <c r="F33"/>
  <c r="D33"/>
  <c r="F32"/>
  <c r="D32"/>
  <c r="F31"/>
  <c r="D31"/>
  <c r="F29"/>
  <c r="D29"/>
  <c r="F28"/>
  <c r="D28"/>
  <c r="F27"/>
  <c r="D27"/>
  <c r="F26"/>
  <c r="G26" s="1"/>
  <c r="D26"/>
  <c r="F25"/>
  <c r="D25"/>
  <c r="G24"/>
  <c r="F24"/>
  <c r="F23"/>
  <c r="D23"/>
  <c r="F22"/>
  <c r="D22"/>
  <c r="H21"/>
  <c r="J21" s="1"/>
  <c r="F21"/>
  <c r="D21"/>
  <c r="F20"/>
  <c r="D20"/>
  <c r="F18"/>
  <c r="D18"/>
  <c r="F17"/>
  <c r="D17"/>
  <c r="F16"/>
  <c r="D16"/>
  <c r="F15"/>
  <c r="D15"/>
  <c r="G28" l="1"/>
  <c r="H28" s="1"/>
  <c r="G17"/>
  <c r="H17" s="1"/>
  <c r="J17" s="1"/>
  <c r="G20"/>
  <c r="H20" s="1"/>
  <c r="J20" s="1"/>
  <c r="G23"/>
  <c r="H23" s="1"/>
  <c r="J23" s="1"/>
  <c r="G16"/>
  <c r="H16" s="1"/>
  <c r="J16" s="1"/>
  <c r="G38"/>
  <c r="H38" s="1"/>
  <c r="J38" s="1"/>
  <c r="G45"/>
  <c r="H45" s="1"/>
  <c r="G25"/>
  <c r="G33"/>
  <c r="H33" s="1"/>
  <c r="J33" s="1"/>
  <c r="G22"/>
  <c r="H22" s="1"/>
  <c r="J22" s="1"/>
  <c r="G27"/>
  <c r="H27" s="1"/>
  <c r="G42"/>
  <c r="H42" s="1"/>
  <c r="J42" s="1"/>
  <c r="G15"/>
  <c r="J35"/>
  <c r="K35" s="1"/>
  <c r="G37"/>
  <c r="G41"/>
  <c r="H41" s="1"/>
  <c r="G18"/>
  <c r="H18" s="1"/>
  <c r="J18" s="1"/>
  <c r="G29"/>
  <c r="H29" s="1"/>
  <c r="G48"/>
  <c r="H48" s="1"/>
  <c r="J48" s="1"/>
  <c r="H24"/>
  <c r="J24" s="1"/>
  <c r="K24" s="1"/>
  <c r="G31"/>
  <c r="G32"/>
  <c r="H32" s="1"/>
  <c r="G43"/>
  <c r="H43" s="1"/>
  <c r="J43" s="1"/>
  <c r="G49"/>
  <c r="H49" s="1"/>
  <c r="K38"/>
  <c r="K21"/>
  <c r="N21" s="1"/>
  <c r="H26"/>
  <c r="J26" s="1"/>
  <c r="H25"/>
  <c r="J25" s="1"/>
  <c r="J45"/>
  <c r="H46"/>
  <c r="J46" s="1"/>
  <c r="J50"/>
  <c r="J28"/>
  <c r="H34"/>
  <c r="J34" s="1"/>
  <c r="J49" l="1"/>
  <c r="K49" s="1"/>
  <c r="J27"/>
  <c r="J32"/>
  <c r="K32" s="1"/>
  <c r="H15"/>
  <c r="J15" s="1"/>
  <c r="J29"/>
  <c r="K16"/>
  <c r="N16"/>
  <c r="O16" s="1"/>
  <c r="P16" s="1"/>
  <c r="H31"/>
  <c r="J31" s="1"/>
  <c r="H37"/>
  <c r="J37" s="1"/>
  <c r="J41"/>
  <c r="K41" s="1"/>
  <c r="N41" s="1"/>
  <c r="K48"/>
  <c r="K22"/>
  <c r="N22" s="1"/>
  <c r="K46"/>
  <c r="N46" s="1"/>
  <c r="K43"/>
  <c r="N43" s="1"/>
  <c r="O43" s="1"/>
  <c r="P43" s="1"/>
  <c r="K25"/>
  <c r="N25" s="1"/>
  <c r="K18"/>
  <c r="N18" s="1"/>
  <c r="K23"/>
  <c r="K26"/>
  <c r="N26" s="1"/>
  <c r="O26" s="1"/>
  <c r="P26" s="1"/>
  <c r="K28"/>
  <c r="N28" s="1"/>
  <c r="O21"/>
  <c r="P21" s="1"/>
  <c r="N35"/>
  <c r="O35" s="1"/>
  <c r="P35" s="1"/>
  <c r="N38"/>
  <c r="O38" s="1"/>
  <c r="P38" s="1"/>
  <c r="K50"/>
  <c r="N50" s="1"/>
  <c r="O50" s="1"/>
  <c r="P50" s="1"/>
  <c r="N24"/>
  <c r="O24" s="1"/>
  <c r="P24" s="1"/>
  <c r="K34"/>
  <c r="K29"/>
  <c r="N29" s="1"/>
  <c r="O29" s="1"/>
  <c r="P29" s="1"/>
  <c r="K45"/>
  <c r="K27"/>
  <c r="N27" s="1"/>
  <c r="O27" s="1"/>
  <c r="P27" s="1"/>
  <c r="K42"/>
  <c r="N42" s="1"/>
  <c r="O42" s="1"/>
  <c r="P42" s="1"/>
  <c r="K33"/>
  <c r="K20"/>
  <c r="N20" s="1"/>
  <c r="K17"/>
  <c r="N17" s="1"/>
  <c r="O17" s="1"/>
  <c r="P17" s="1"/>
  <c r="K15" l="1"/>
  <c r="N15" s="1"/>
  <c r="O15" s="1"/>
  <c r="P15" s="1"/>
  <c r="K37"/>
  <c r="N37" s="1"/>
  <c r="O37" s="1"/>
  <c r="P37" s="1"/>
  <c r="O18"/>
  <c r="P18" s="1"/>
  <c r="O22"/>
  <c r="P22" s="1"/>
  <c r="K31"/>
  <c r="N31" s="1"/>
  <c r="O31" s="1"/>
  <c r="P31" s="1"/>
  <c r="N34"/>
  <c r="O34" s="1"/>
  <c r="P34" s="1"/>
  <c r="N45"/>
  <c r="O45" s="1"/>
  <c r="P45" s="1"/>
  <c r="N23"/>
  <c r="O23" s="1"/>
  <c r="P23" s="1"/>
  <c r="O25"/>
  <c r="P25" s="1"/>
  <c r="O20"/>
  <c r="P20" s="1"/>
  <c r="N33"/>
  <c r="O33" s="1"/>
  <c r="P33" s="1"/>
  <c r="O41"/>
  <c r="P41" s="1"/>
  <c r="O28"/>
  <c r="P28" s="1"/>
  <c r="N32"/>
  <c r="O32" s="1"/>
  <c r="P32" s="1"/>
  <c r="O46"/>
  <c r="P46" s="1"/>
  <c r="N49"/>
  <c r="O49" s="1"/>
  <c r="P49" s="1"/>
  <c r="N48"/>
  <c r="O48" s="1"/>
  <c r="P48" s="1"/>
</calcChain>
</file>

<file path=xl/sharedStrings.xml><?xml version="1.0" encoding="utf-8"?>
<sst xmlns="http://schemas.openxmlformats.org/spreadsheetml/2006/main" count="117" uniqueCount="60">
  <si>
    <t>Назва послуг</t>
  </si>
  <si>
    <t>Норма  часу, хв</t>
  </si>
  <si>
    <t>В-ти на з/п</t>
  </si>
  <si>
    <t>Матеріальна допомога щорічна</t>
  </si>
  <si>
    <t>Нарахування на з/п 22,%</t>
  </si>
  <si>
    <t>Прямі в-ти</t>
  </si>
  <si>
    <t xml:space="preserve">Загальновиробничі в-ти </t>
  </si>
  <si>
    <t>Адмін в-ти 15%</t>
  </si>
  <si>
    <t>Всього</t>
  </si>
  <si>
    <t>Ціна послуг,грн..</t>
  </si>
  <si>
    <t>Косметичне прибирання</t>
  </si>
  <si>
    <t>Ремонт одягу (дрібний)</t>
  </si>
  <si>
    <t>-</t>
  </si>
  <si>
    <t>Норма часу, год. (хв/60хв)</t>
  </si>
  <si>
    <t>розїздний характер робіт (доїзд, довіз гірська територія)  25%</t>
  </si>
  <si>
    <t xml:space="preserve">                                    </t>
  </si>
  <si>
    <t>магазин</t>
  </si>
  <si>
    <t>аптека</t>
  </si>
  <si>
    <t>ринок</t>
  </si>
  <si>
    <t xml:space="preserve">Придбання і доставка продовольчих, промислових та господарських товарів, медикаментів:                                               </t>
  </si>
  <si>
    <t>допомога у приготуванні їжі:</t>
  </si>
  <si>
    <t>підготовка продуктів для приготування їжі, миття овочі, фруктів, посуду  тощо</t>
  </si>
  <si>
    <t>Розпалювання печей, піднесення вугілля, дров,  доставка води з колонки</t>
  </si>
  <si>
    <t>Оплата комунальних платежів (звірення платежів)</t>
  </si>
  <si>
    <t>Бесіда, спілкування, читання газет, журналів, книг</t>
  </si>
  <si>
    <t>Консультації псохолога, соціального працівника з метою профілакттики та контролю депрксії, деприсивного стану, страху й тривожності, станів шоку, розпачу,розвитку реактивного психозу, мотивації до активності тощо</t>
  </si>
  <si>
    <t>Проведення заходів щодо емоційного психологічного розвантаження</t>
  </si>
  <si>
    <t>Супроводження (супровід) отримувача соціальної послуги в поліклініку, на прогулянку тощо</t>
  </si>
  <si>
    <t>Навчання та вироблення практичних навичок самостійного користування технічними та іншими засобами реабілітації</t>
  </si>
  <si>
    <t>Допомога у забезпеченні технічними засобами реабілітації (протезами, ортезами, інвалідними колясками тощо) засобами догляду і реабілітації</t>
  </si>
  <si>
    <t>Розщищення снігу</t>
  </si>
  <si>
    <t>Допомога при консервації овочів та фруктів</t>
  </si>
  <si>
    <t xml:space="preserve">Приготування їжі </t>
  </si>
  <si>
    <t>Винесення сміття</t>
  </si>
  <si>
    <t>Доставка гарячих обідів</t>
  </si>
  <si>
    <t xml:space="preserve">Підтримка в організації консультування отримувача соціальної послуги з питань соціального захисту населення </t>
  </si>
  <si>
    <t>Надання інформації з питань соціального захисту населення</t>
  </si>
  <si>
    <t>Консультування щодо отримання правової допомоги через центри безоплатної правової допомоги</t>
  </si>
  <si>
    <t>Допомога у вигляді скерування,переадресації  супроводу до фахівця з правової допомоги</t>
  </si>
  <si>
    <t>Виклик лікаря, працівників комунальних служб, транспортних служб</t>
  </si>
  <si>
    <t>Відвідування хворих у закладах охорони здоров"я</t>
  </si>
  <si>
    <t>Допомога в написанні заяв, скарг, отриманні довідок, інших документів, веденні переговорівз питань отримання соціальних та інших послуг</t>
  </si>
  <si>
    <t xml:space="preserve">Сприяння в направленні до стаціонарної утанови охорони здоров"я, соціального захисту населення </t>
  </si>
  <si>
    <t>Сприяння в організації консультування отримачів соціальної послуги з питань отримання комунально-побутових, медичних, соціальних послуг, питань представлення й захисту інтересів отримувачів соціальної послуги в державних і місцевих органах влади, в установах, організаціях, підприємствах, громадських обєднаннях</t>
  </si>
  <si>
    <r>
      <t xml:space="preserve"> </t>
    </r>
    <r>
      <rPr>
        <b/>
        <sz val="10"/>
        <rFont val="Times New Roman"/>
        <family val="1"/>
        <charset val="204"/>
      </rPr>
      <t>1. Допомога у веденні домашнього госпадарства</t>
    </r>
  </si>
  <si>
    <t>ЗАТВЕРДЖЕНО</t>
  </si>
  <si>
    <t xml:space="preserve">  6500:166(на 1 год)</t>
  </si>
  <si>
    <t>В-ти на з/п  всього (заокруглено)</t>
  </si>
  <si>
    <t>2. Допомога при пересуванні в побутових умовах (по квартирі)</t>
  </si>
  <si>
    <t>3. Допомога в організації взаємодії з іншими фахівцями та службами</t>
  </si>
  <si>
    <t>4.Допомога у забезпеченні технічними засобами реабілітації , навчання навичкам користування ними</t>
  </si>
  <si>
    <t>5. Психологічна підтримка</t>
  </si>
  <si>
    <t xml:space="preserve">6. Надання інформації з питань соціального захисту населення </t>
  </si>
  <si>
    <t>7. Допомога в отриманні безплатної правової допомоги</t>
  </si>
  <si>
    <t>8.Допомога в оформленні документів оплаті комунальних послуг (оформлення субсидії на квартиру і комунальні послуги тощо)</t>
  </si>
  <si>
    <t xml:space="preserve"> Розрахунок тарифів на платні соціальні послуги на 2023 рік за надання соціальної послуги "Догляд вдома" Територіальним центром</t>
  </si>
  <si>
    <t>Посадовий оклад з доплатами   (4195,000 пос.окл.+1048,75 -25% гірські+629,25-15%шкідливі+827,00 доплата до мінімальної=6700,00грн.)</t>
  </si>
  <si>
    <t xml:space="preserve">рішенням Виконавчого комітету </t>
  </si>
  <si>
    <t xml:space="preserve">Верховинської селищної ради </t>
  </si>
  <si>
    <t>від ____________№ __________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</si>
</sst>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2" fontId="6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2" fontId="10" fillId="0" borderId="1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164" fontId="9" fillId="0" borderId="1" xfId="0" applyNumberFormat="1" applyFont="1" applyBorder="1"/>
    <xf numFmtId="164" fontId="9" fillId="2" borderId="1" xfId="0" applyNumberFormat="1" applyFont="1" applyFill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vertical="top"/>
    </xf>
    <xf numFmtId="164" fontId="9" fillId="2" borderId="0" xfId="0" applyNumberFormat="1" applyFont="1" applyFill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00"/>
  <sheetViews>
    <sheetView tabSelected="1" zoomScaleNormal="100" workbookViewId="0">
      <selection activeCell="L7" sqref="L7:O7"/>
    </sheetView>
  </sheetViews>
  <sheetFormatPr defaultRowHeight="15"/>
  <cols>
    <col min="1" max="1" width="3" customWidth="1"/>
    <col min="2" max="2" width="52.140625" customWidth="1"/>
    <col min="3" max="3" width="6.5703125" customWidth="1"/>
    <col min="4" max="4" width="8" customWidth="1"/>
    <col min="5" max="5" width="17.140625" customWidth="1"/>
    <col min="6" max="6" width="9" customWidth="1"/>
    <col min="7" max="7" width="9.5703125" bestFit="1" customWidth="1"/>
    <col min="8" max="8" width="7" customWidth="1"/>
    <col min="9" max="9" width="8.7109375" customWidth="1"/>
    <col min="10" max="10" width="10.42578125" customWidth="1"/>
    <col min="11" max="11" width="10.5703125" customWidth="1"/>
    <col min="12" max="12" width="6.5703125" customWidth="1"/>
    <col min="13" max="13" width="7.28515625" customWidth="1"/>
    <col min="15" max="15" width="10.7109375" customWidth="1"/>
    <col min="16" max="16" width="14.5703125" customWidth="1"/>
  </cols>
  <sheetData>
    <row r="3" spans="2:16">
      <c r="L3" s="35"/>
      <c r="M3" s="46"/>
      <c r="N3" s="46"/>
      <c r="O3" s="46"/>
      <c r="P3" s="35"/>
    </row>
    <row r="4" spans="2:16" ht="18.75" customHeight="1">
      <c r="L4" s="35"/>
      <c r="M4" s="4" t="s">
        <v>45</v>
      </c>
      <c r="N4" s="4"/>
      <c r="O4" s="35"/>
      <c r="P4" s="35"/>
    </row>
    <row r="5" spans="2:16" ht="16.5" customHeight="1">
      <c r="L5" s="45" t="s">
        <v>57</v>
      </c>
      <c r="M5" s="45"/>
      <c r="N5" s="45"/>
      <c r="O5" s="45"/>
      <c r="P5" s="35"/>
    </row>
    <row r="6" spans="2:16" ht="16.5">
      <c r="K6" s="5"/>
      <c r="L6" s="46" t="s">
        <v>58</v>
      </c>
      <c r="M6" s="46"/>
      <c r="N6" s="46"/>
      <c r="O6" s="46"/>
      <c r="P6" s="35"/>
    </row>
    <row r="7" spans="2:16" ht="16.5">
      <c r="K7" s="5"/>
      <c r="L7" s="46" t="s">
        <v>59</v>
      </c>
      <c r="M7" s="46"/>
      <c r="N7" s="46"/>
      <c r="O7" s="46"/>
      <c r="P7" s="35"/>
    </row>
    <row r="8" spans="2:16" ht="24.75" customHeight="1">
      <c r="B8" s="47" t="s">
        <v>55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16" ht="22.5" customHeight="1" thickBot="1"/>
    <row r="10" spans="2:16" ht="35.25" customHeight="1" thickBot="1">
      <c r="B10" s="48" t="s">
        <v>0</v>
      </c>
      <c r="C10" s="50" t="s">
        <v>1</v>
      </c>
      <c r="D10" s="52" t="s">
        <v>13</v>
      </c>
      <c r="E10" s="54" t="s">
        <v>56</v>
      </c>
      <c r="F10" s="44" t="s">
        <v>46</v>
      </c>
      <c r="G10" s="44" t="s">
        <v>2</v>
      </c>
      <c r="H10" s="56" t="s">
        <v>14</v>
      </c>
      <c r="I10" s="44" t="s">
        <v>3</v>
      </c>
      <c r="J10" s="44" t="s">
        <v>47</v>
      </c>
      <c r="K10" s="44" t="s">
        <v>4</v>
      </c>
      <c r="L10" s="44" t="s">
        <v>5</v>
      </c>
      <c r="M10" s="44" t="s">
        <v>6</v>
      </c>
      <c r="N10" s="44" t="s">
        <v>7</v>
      </c>
      <c r="O10" s="44" t="s">
        <v>8</v>
      </c>
      <c r="P10" s="44" t="s">
        <v>9</v>
      </c>
    </row>
    <row r="11" spans="2:16" ht="63" customHeight="1" thickBot="1">
      <c r="B11" s="49"/>
      <c r="C11" s="51"/>
      <c r="D11" s="53"/>
      <c r="E11" s="55"/>
      <c r="F11" s="44"/>
      <c r="G11" s="44"/>
      <c r="H11" s="56"/>
      <c r="I11" s="44"/>
      <c r="J11" s="44"/>
      <c r="K11" s="44"/>
      <c r="L11" s="44"/>
      <c r="M11" s="44"/>
      <c r="N11" s="44"/>
      <c r="O11" s="44"/>
      <c r="P11" s="44"/>
    </row>
    <row r="12" spans="2:16" ht="15.75" thickBot="1">
      <c r="B12" s="1">
        <v>1</v>
      </c>
      <c r="C12" s="2">
        <v>2</v>
      </c>
      <c r="D12" s="2">
        <v>3</v>
      </c>
      <c r="E12" s="9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1">
        <v>11</v>
      </c>
      <c r="M12" s="11">
        <v>12</v>
      </c>
      <c r="N12" s="1">
        <v>13</v>
      </c>
      <c r="O12" s="1">
        <v>14</v>
      </c>
      <c r="P12" s="1">
        <v>15</v>
      </c>
    </row>
    <row r="13" spans="2:16" ht="15.75" thickBot="1">
      <c r="B13" s="12" t="s">
        <v>44</v>
      </c>
      <c r="C13" s="8"/>
      <c r="D13" s="13"/>
      <c r="E13" s="14"/>
      <c r="F13" s="15"/>
      <c r="G13" s="15"/>
      <c r="H13" s="15"/>
      <c r="I13" s="15"/>
      <c r="J13" s="15"/>
      <c r="K13" s="15"/>
      <c r="L13" s="16"/>
      <c r="M13" s="16"/>
      <c r="N13" s="15"/>
      <c r="O13" s="15"/>
      <c r="P13" s="15"/>
    </row>
    <row r="14" spans="2:16" ht="27" customHeight="1" thickBot="1">
      <c r="B14" s="17" t="s">
        <v>19</v>
      </c>
      <c r="C14" s="8" t="s">
        <v>15</v>
      </c>
      <c r="D14" s="7"/>
      <c r="E14" s="10"/>
      <c r="F14" s="18"/>
      <c r="G14" s="18"/>
      <c r="H14" s="18"/>
      <c r="I14" s="18"/>
      <c r="J14" s="18"/>
      <c r="K14" s="25"/>
      <c r="L14" s="19"/>
      <c r="M14" s="19"/>
      <c r="N14" s="18"/>
      <c r="O14" s="18"/>
      <c r="P14" s="18"/>
    </row>
    <row r="15" spans="2:16" ht="14.25" customHeight="1" thickBot="1">
      <c r="B15" s="20" t="s">
        <v>16</v>
      </c>
      <c r="C15" s="32">
        <v>30</v>
      </c>
      <c r="D15" s="33">
        <f t="shared" ref="D15:D28" si="0">C15/60</f>
        <v>0.5</v>
      </c>
      <c r="E15" s="27">
        <v>6700</v>
      </c>
      <c r="F15" s="29">
        <f>E15/166</f>
        <v>40.361445783132531</v>
      </c>
      <c r="G15" s="31">
        <f t="shared" ref="G15:G28" si="1">F15*D15</f>
        <v>20.180722891566266</v>
      </c>
      <c r="H15" s="21">
        <f t="shared" ref="H15:H28" si="2">G15*0%</f>
        <v>0</v>
      </c>
      <c r="I15" s="21">
        <v>0</v>
      </c>
      <c r="J15" s="21">
        <f t="shared" ref="J15:J28" si="3">G15+H15+I15</f>
        <v>20.180722891566266</v>
      </c>
      <c r="K15" s="21">
        <f t="shared" ref="K15:K28" si="4">J15*22%</f>
        <v>4.4397590361445785</v>
      </c>
      <c r="L15" s="22" t="s">
        <v>12</v>
      </c>
      <c r="M15" s="22" t="s">
        <v>12</v>
      </c>
      <c r="N15" s="21">
        <f>(J15+K15)*15%</f>
        <v>3.6930722891566266</v>
      </c>
      <c r="O15" s="21">
        <f t="shared" ref="O15:O28" si="5">J15+K15+N15</f>
        <v>28.313554216867473</v>
      </c>
      <c r="P15" s="22">
        <f t="shared" ref="P15:P28" si="6">O15</f>
        <v>28.313554216867473</v>
      </c>
    </row>
    <row r="16" spans="2:16" ht="13.5" customHeight="1" thickBot="1">
      <c r="B16" s="20" t="s">
        <v>17</v>
      </c>
      <c r="C16" s="32">
        <v>30</v>
      </c>
      <c r="D16" s="34">
        <f t="shared" si="0"/>
        <v>0.5</v>
      </c>
      <c r="E16" s="27">
        <v>6700</v>
      </c>
      <c r="F16" s="29">
        <f t="shared" ref="F16:F18" si="7">E16/166</f>
        <v>40.361445783132531</v>
      </c>
      <c r="G16" s="31">
        <f t="shared" si="1"/>
        <v>20.180722891566266</v>
      </c>
      <c r="H16" s="21">
        <f t="shared" si="2"/>
        <v>0</v>
      </c>
      <c r="I16" s="21">
        <v>0</v>
      </c>
      <c r="J16" s="21">
        <f t="shared" si="3"/>
        <v>20.180722891566266</v>
      </c>
      <c r="K16" s="21">
        <f t="shared" si="4"/>
        <v>4.4397590361445785</v>
      </c>
      <c r="L16" s="22" t="s">
        <v>12</v>
      </c>
      <c r="M16" s="22" t="s">
        <v>12</v>
      </c>
      <c r="N16" s="21">
        <f t="shared" ref="N16:N28" si="8">(J16+K16)*15%</f>
        <v>3.6930722891566266</v>
      </c>
      <c r="O16" s="21">
        <f t="shared" si="5"/>
        <v>28.313554216867473</v>
      </c>
      <c r="P16" s="22">
        <f t="shared" si="6"/>
        <v>28.313554216867473</v>
      </c>
    </row>
    <row r="17" spans="2:16" ht="12" customHeight="1" thickBot="1">
      <c r="B17" s="20" t="s">
        <v>18</v>
      </c>
      <c r="C17" s="32">
        <v>84</v>
      </c>
      <c r="D17" s="34">
        <f t="shared" si="0"/>
        <v>1.4</v>
      </c>
      <c r="E17" s="27">
        <v>6700</v>
      </c>
      <c r="F17" s="29">
        <f t="shared" si="7"/>
        <v>40.361445783132531</v>
      </c>
      <c r="G17" s="31">
        <f t="shared" si="1"/>
        <v>56.506024096385538</v>
      </c>
      <c r="H17" s="21">
        <f t="shared" si="2"/>
        <v>0</v>
      </c>
      <c r="I17" s="21">
        <v>0</v>
      </c>
      <c r="J17" s="21">
        <f t="shared" si="3"/>
        <v>56.506024096385538</v>
      </c>
      <c r="K17" s="21">
        <f t="shared" si="4"/>
        <v>12.431325301204819</v>
      </c>
      <c r="L17" s="22" t="s">
        <v>12</v>
      </c>
      <c r="M17" s="22" t="s">
        <v>12</v>
      </c>
      <c r="N17" s="21">
        <f t="shared" si="8"/>
        <v>10.340602409638553</v>
      </c>
      <c r="O17" s="21">
        <f t="shared" si="5"/>
        <v>79.277951807228902</v>
      </c>
      <c r="P17" s="22">
        <f t="shared" si="6"/>
        <v>79.277951807228902</v>
      </c>
    </row>
    <row r="18" spans="2:16" ht="14.25" customHeight="1" thickBot="1">
      <c r="B18" s="20" t="s">
        <v>34</v>
      </c>
      <c r="C18" s="32">
        <v>60</v>
      </c>
      <c r="D18" s="34">
        <f t="shared" si="0"/>
        <v>1</v>
      </c>
      <c r="E18" s="27">
        <v>6700</v>
      </c>
      <c r="F18" s="29">
        <f t="shared" si="7"/>
        <v>40.361445783132531</v>
      </c>
      <c r="G18" s="31">
        <f t="shared" si="1"/>
        <v>40.361445783132531</v>
      </c>
      <c r="H18" s="21">
        <f t="shared" si="2"/>
        <v>0</v>
      </c>
      <c r="I18" s="21">
        <v>0</v>
      </c>
      <c r="J18" s="21">
        <f t="shared" si="3"/>
        <v>40.361445783132531</v>
      </c>
      <c r="K18" s="21">
        <f t="shared" si="4"/>
        <v>8.8795180722891569</v>
      </c>
      <c r="L18" s="22" t="s">
        <v>12</v>
      </c>
      <c r="M18" s="22" t="s">
        <v>12</v>
      </c>
      <c r="N18" s="21">
        <f t="shared" si="8"/>
        <v>7.3861445783132531</v>
      </c>
      <c r="O18" s="21">
        <f t="shared" si="5"/>
        <v>56.627108433734946</v>
      </c>
      <c r="P18" s="22">
        <f t="shared" si="6"/>
        <v>56.627108433734946</v>
      </c>
    </row>
    <row r="19" spans="2:16" ht="15.75" customHeight="1" thickBot="1">
      <c r="B19" s="20" t="s">
        <v>20</v>
      </c>
      <c r="C19" s="32"/>
      <c r="D19" s="34"/>
      <c r="E19" s="26"/>
      <c r="F19" s="21"/>
      <c r="G19" s="29"/>
      <c r="H19" s="21"/>
      <c r="I19" s="21"/>
      <c r="J19" s="21"/>
      <c r="K19" s="21"/>
      <c r="L19" s="22"/>
      <c r="M19" s="22"/>
      <c r="N19" s="21"/>
      <c r="O19" s="21"/>
      <c r="P19" s="22"/>
    </row>
    <row r="20" spans="2:16" ht="27" customHeight="1" thickBot="1">
      <c r="B20" s="20" t="s">
        <v>21</v>
      </c>
      <c r="C20" s="32">
        <v>18</v>
      </c>
      <c r="D20" s="34">
        <f t="shared" si="0"/>
        <v>0.3</v>
      </c>
      <c r="E20" s="28">
        <v>6700</v>
      </c>
      <c r="F20" s="29">
        <f t="shared" ref="F20:F35" si="9">E20/166</f>
        <v>40.361445783132531</v>
      </c>
      <c r="G20" s="31">
        <f>F20*D20</f>
        <v>12.108433734939759</v>
      </c>
      <c r="H20" s="21">
        <f t="shared" si="2"/>
        <v>0</v>
      </c>
      <c r="I20" s="21">
        <v>0</v>
      </c>
      <c r="J20" s="21">
        <f t="shared" si="3"/>
        <v>12.108433734939759</v>
      </c>
      <c r="K20" s="21">
        <f t="shared" si="4"/>
        <v>2.6638554216867467</v>
      </c>
      <c r="L20" s="22" t="s">
        <v>12</v>
      </c>
      <c r="M20" s="22" t="s">
        <v>12</v>
      </c>
      <c r="N20" s="21">
        <f t="shared" si="8"/>
        <v>2.2158433734939758</v>
      </c>
      <c r="O20" s="21">
        <f t="shared" si="5"/>
        <v>16.988132530120481</v>
      </c>
      <c r="P20" s="22">
        <f t="shared" si="6"/>
        <v>16.988132530120481</v>
      </c>
    </row>
    <row r="21" spans="2:16" ht="15" customHeight="1" thickBot="1">
      <c r="B21" s="20" t="s">
        <v>33</v>
      </c>
      <c r="C21" s="32">
        <v>8</v>
      </c>
      <c r="D21" s="34">
        <f t="shared" si="0"/>
        <v>0.13333333333333333</v>
      </c>
      <c r="E21" s="28">
        <v>6700</v>
      </c>
      <c r="F21" s="29">
        <f t="shared" si="9"/>
        <v>40.361445783132531</v>
      </c>
      <c r="G21" s="31">
        <v>5.09</v>
      </c>
      <c r="H21" s="21">
        <f t="shared" si="2"/>
        <v>0</v>
      </c>
      <c r="I21" s="21">
        <v>0</v>
      </c>
      <c r="J21" s="21">
        <f t="shared" si="3"/>
        <v>5.09</v>
      </c>
      <c r="K21" s="21">
        <f t="shared" si="4"/>
        <v>1.1197999999999999</v>
      </c>
      <c r="L21" s="22" t="s">
        <v>12</v>
      </c>
      <c r="M21" s="22" t="s">
        <v>12</v>
      </c>
      <c r="N21" s="21">
        <f t="shared" si="8"/>
        <v>0.93146999999999991</v>
      </c>
      <c r="O21" s="21">
        <f t="shared" si="5"/>
        <v>7.1412699999999996</v>
      </c>
      <c r="P21" s="22">
        <f t="shared" si="6"/>
        <v>7.1412699999999996</v>
      </c>
    </row>
    <row r="22" spans="2:16" ht="15" customHeight="1" thickBot="1">
      <c r="B22" s="20" t="s">
        <v>32</v>
      </c>
      <c r="C22" s="32">
        <v>60</v>
      </c>
      <c r="D22" s="34">
        <f t="shared" si="0"/>
        <v>1</v>
      </c>
      <c r="E22" s="28">
        <v>6700</v>
      </c>
      <c r="F22" s="29">
        <f t="shared" si="9"/>
        <v>40.361445783132531</v>
      </c>
      <c r="G22" s="31">
        <f t="shared" si="1"/>
        <v>40.361445783132531</v>
      </c>
      <c r="H22" s="21">
        <f t="shared" si="2"/>
        <v>0</v>
      </c>
      <c r="I22" s="21">
        <v>0</v>
      </c>
      <c r="J22" s="21">
        <f t="shared" si="3"/>
        <v>40.361445783132531</v>
      </c>
      <c r="K22" s="21">
        <f t="shared" si="4"/>
        <v>8.8795180722891569</v>
      </c>
      <c r="L22" s="22" t="s">
        <v>12</v>
      </c>
      <c r="M22" s="22" t="s">
        <v>12</v>
      </c>
      <c r="N22" s="21">
        <f t="shared" si="8"/>
        <v>7.3861445783132531</v>
      </c>
      <c r="O22" s="21">
        <f t="shared" si="5"/>
        <v>56.627108433734946</v>
      </c>
      <c r="P22" s="22">
        <f t="shared" si="6"/>
        <v>56.627108433734946</v>
      </c>
    </row>
    <row r="23" spans="2:16" ht="15" customHeight="1" thickBot="1">
      <c r="B23" s="20" t="s">
        <v>31</v>
      </c>
      <c r="C23" s="32">
        <v>90</v>
      </c>
      <c r="D23" s="34">
        <f t="shared" si="0"/>
        <v>1.5</v>
      </c>
      <c r="E23" s="28">
        <v>6700</v>
      </c>
      <c r="F23" s="29">
        <f t="shared" si="9"/>
        <v>40.361445783132531</v>
      </c>
      <c r="G23" s="31">
        <f t="shared" si="1"/>
        <v>60.5421686746988</v>
      </c>
      <c r="H23" s="21">
        <f t="shared" si="2"/>
        <v>0</v>
      </c>
      <c r="I23" s="21">
        <v>0</v>
      </c>
      <c r="J23" s="21">
        <f>G23+H23+I23</f>
        <v>60.5421686746988</v>
      </c>
      <c r="K23" s="21">
        <f t="shared" si="4"/>
        <v>13.319277108433736</v>
      </c>
      <c r="L23" s="22" t="s">
        <v>12</v>
      </c>
      <c r="M23" s="22" t="s">
        <v>12</v>
      </c>
      <c r="N23" s="21">
        <f t="shared" si="8"/>
        <v>11.07921686746988</v>
      </c>
      <c r="O23" s="21">
        <f t="shared" si="5"/>
        <v>84.94066265060242</v>
      </c>
      <c r="P23" s="22">
        <f t="shared" si="6"/>
        <v>84.94066265060242</v>
      </c>
    </row>
    <row r="24" spans="2:16" ht="15" customHeight="1" thickBot="1">
      <c r="B24" s="20" t="s">
        <v>10</v>
      </c>
      <c r="C24" s="32">
        <v>22</v>
      </c>
      <c r="D24" s="34">
        <v>0.36</v>
      </c>
      <c r="E24" s="28">
        <v>6700</v>
      </c>
      <c r="F24" s="29">
        <f t="shared" si="9"/>
        <v>40.361445783132531</v>
      </c>
      <c r="G24" s="31">
        <f>39.157*D24</f>
        <v>14.096519999999998</v>
      </c>
      <c r="H24" s="21">
        <f t="shared" si="2"/>
        <v>0</v>
      </c>
      <c r="I24" s="21">
        <v>0</v>
      </c>
      <c r="J24" s="21">
        <f t="shared" si="3"/>
        <v>14.096519999999998</v>
      </c>
      <c r="K24" s="21">
        <f t="shared" si="4"/>
        <v>3.1012343999999996</v>
      </c>
      <c r="L24" s="22" t="s">
        <v>12</v>
      </c>
      <c r="M24" s="22" t="s">
        <v>12</v>
      </c>
      <c r="N24" s="21">
        <f t="shared" si="8"/>
        <v>2.5796631599999995</v>
      </c>
      <c r="O24" s="21">
        <f t="shared" si="5"/>
        <v>19.777417559999996</v>
      </c>
      <c r="P24" s="22">
        <f t="shared" si="6"/>
        <v>19.777417559999996</v>
      </c>
    </row>
    <row r="25" spans="2:16" ht="24.75" customHeight="1" thickBot="1">
      <c r="B25" s="20" t="s">
        <v>22</v>
      </c>
      <c r="C25" s="32">
        <v>42</v>
      </c>
      <c r="D25" s="34">
        <f t="shared" si="0"/>
        <v>0.7</v>
      </c>
      <c r="E25" s="28">
        <v>6700</v>
      </c>
      <c r="F25" s="29">
        <f t="shared" si="9"/>
        <v>40.361445783132531</v>
      </c>
      <c r="G25" s="31">
        <f t="shared" si="1"/>
        <v>28.253012048192769</v>
      </c>
      <c r="H25" s="21">
        <f t="shared" si="2"/>
        <v>0</v>
      </c>
      <c r="I25" s="21">
        <v>0</v>
      </c>
      <c r="J25" s="21">
        <f t="shared" si="3"/>
        <v>28.253012048192769</v>
      </c>
      <c r="K25" s="21">
        <f t="shared" si="4"/>
        <v>6.2156626506024093</v>
      </c>
      <c r="L25" s="22" t="s">
        <v>12</v>
      </c>
      <c r="M25" s="22" t="s">
        <v>12</v>
      </c>
      <c r="N25" s="21">
        <f t="shared" si="8"/>
        <v>5.1703012048192765</v>
      </c>
      <c r="O25" s="21">
        <f t="shared" si="5"/>
        <v>39.638975903614451</v>
      </c>
      <c r="P25" s="22">
        <f t="shared" si="6"/>
        <v>39.638975903614451</v>
      </c>
    </row>
    <row r="26" spans="2:16" ht="15" customHeight="1" thickBot="1">
      <c r="B26" s="20" t="s">
        <v>30</v>
      </c>
      <c r="C26" s="32">
        <v>20</v>
      </c>
      <c r="D26" s="34">
        <f t="shared" si="0"/>
        <v>0.33333333333333331</v>
      </c>
      <c r="E26" s="28">
        <v>6700</v>
      </c>
      <c r="F26" s="29">
        <f t="shared" si="9"/>
        <v>40.361445783132531</v>
      </c>
      <c r="G26" s="31">
        <f t="shared" ref="G26" si="10">0.33*F26</f>
        <v>13.319277108433736</v>
      </c>
      <c r="H26" s="21">
        <f t="shared" si="2"/>
        <v>0</v>
      </c>
      <c r="I26" s="21">
        <v>0</v>
      </c>
      <c r="J26" s="21">
        <f t="shared" si="3"/>
        <v>13.319277108433736</v>
      </c>
      <c r="K26" s="21">
        <f t="shared" si="4"/>
        <v>2.9302409638554221</v>
      </c>
      <c r="L26" s="22" t="s">
        <v>12</v>
      </c>
      <c r="M26" s="22" t="s">
        <v>12</v>
      </c>
      <c r="N26" s="21">
        <f t="shared" si="8"/>
        <v>2.437427710843374</v>
      </c>
      <c r="O26" s="21">
        <f t="shared" si="5"/>
        <v>18.686945783132533</v>
      </c>
      <c r="P26" s="22">
        <f t="shared" si="6"/>
        <v>18.686945783132533</v>
      </c>
    </row>
    <row r="27" spans="2:16" ht="12.75" customHeight="1" thickBot="1">
      <c r="B27" s="23" t="s">
        <v>11</v>
      </c>
      <c r="C27" s="32">
        <v>6</v>
      </c>
      <c r="D27" s="34">
        <f t="shared" si="0"/>
        <v>0.1</v>
      </c>
      <c r="E27" s="28">
        <v>6700</v>
      </c>
      <c r="F27" s="29">
        <f t="shared" si="9"/>
        <v>40.361445783132531</v>
      </c>
      <c r="G27" s="31">
        <f t="shared" si="1"/>
        <v>4.0361445783132535</v>
      </c>
      <c r="H27" s="21">
        <f t="shared" si="2"/>
        <v>0</v>
      </c>
      <c r="I27" s="21">
        <v>0</v>
      </c>
      <c r="J27" s="21">
        <f t="shared" si="3"/>
        <v>4.0361445783132535</v>
      </c>
      <c r="K27" s="21">
        <f t="shared" si="4"/>
        <v>0.88795180722891576</v>
      </c>
      <c r="L27" s="22" t="s">
        <v>12</v>
      </c>
      <c r="M27" s="22" t="s">
        <v>12</v>
      </c>
      <c r="N27" s="21">
        <f t="shared" si="8"/>
        <v>0.7386144578313254</v>
      </c>
      <c r="O27" s="21">
        <f t="shared" si="5"/>
        <v>5.6627108433734943</v>
      </c>
      <c r="P27" s="22">
        <f t="shared" si="6"/>
        <v>5.6627108433734943</v>
      </c>
    </row>
    <row r="28" spans="2:16" ht="15" customHeight="1" thickBot="1">
      <c r="B28" s="23" t="s">
        <v>23</v>
      </c>
      <c r="C28" s="32">
        <v>45</v>
      </c>
      <c r="D28" s="34">
        <f t="shared" si="0"/>
        <v>0.75</v>
      </c>
      <c r="E28" s="28">
        <v>6700</v>
      </c>
      <c r="F28" s="29">
        <f t="shared" si="9"/>
        <v>40.361445783132531</v>
      </c>
      <c r="G28" s="31">
        <f t="shared" si="1"/>
        <v>30.2710843373494</v>
      </c>
      <c r="H28" s="21">
        <f t="shared" si="2"/>
        <v>0</v>
      </c>
      <c r="I28" s="21">
        <v>0</v>
      </c>
      <c r="J28" s="21">
        <f t="shared" si="3"/>
        <v>30.2710843373494</v>
      </c>
      <c r="K28" s="21">
        <f t="shared" si="4"/>
        <v>6.6596385542168681</v>
      </c>
      <c r="L28" s="22" t="s">
        <v>12</v>
      </c>
      <c r="M28" s="22" t="s">
        <v>12</v>
      </c>
      <c r="N28" s="21">
        <f t="shared" si="8"/>
        <v>5.5396084337349398</v>
      </c>
      <c r="O28" s="21">
        <f t="shared" si="5"/>
        <v>42.47033132530121</v>
      </c>
      <c r="P28" s="22">
        <f t="shared" si="6"/>
        <v>42.47033132530121</v>
      </c>
    </row>
    <row r="29" spans="2:16" ht="33.75" customHeight="1" thickBot="1">
      <c r="B29" s="20" t="s">
        <v>48</v>
      </c>
      <c r="C29" s="32">
        <v>15</v>
      </c>
      <c r="D29" s="34">
        <f t="shared" ref="D29:D35" si="11">C29/60</f>
        <v>0.25</v>
      </c>
      <c r="E29" s="28">
        <v>6700</v>
      </c>
      <c r="F29" s="29">
        <f t="shared" si="9"/>
        <v>40.361445783132531</v>
      </c>
      <c r="G29" s="31">
        <f t="shared" ref="G29:G33" si="12">F29*D29</f>
        <v>10.090361445783133</v>
      </c>
      <c r="H29" s="21">
        <f t="shared" ref="H29:H35" si="13">G29*0%</f>
        <v>0</v>
      </c>
      <c r="I29" s="21">
        <v>0</v>
      </c>
      <c r="J29" s="21">
        <f t="shared" ref="J29:J35" si="14">G29+H29+I29</f>
        <v>10.090361445783133</v>
      </c>
      <c r="K29" s="21">
        <f t="shared" ref="K29:K35" si="15">J29*22%</f>
        <v>2.2198795180722892</v>
      </c>
      <c r="L29" s="22" t="s">
        <v>12</v>
      </c>
      <c r="M29" s="22" t="s">
        <v>12</v>
      </c>
      <c r="N29" s="21">
        <f t="shared" ref="N29:N35" si="16">(J29+K29)*15%</f>
        <v>1.8465361445783133</v>
      </c>
      <c r="O29" s="21">
        <f t="shared" ref="O29:O35" si="17">J29+K29+N29</f>
        <v>14.156777108433737</v>
      </c>
      <c r="P29" s="22">
        <f t="shared" ref="P29:P35" si="18">O29</f>
        <v>14.156777108433737</v>
      </c>
    </row>
    <row r="30" spans="2:16" ht="35.25" customHeight="1" thickBot="1">
      <c r="B30" s="20" t="s">
        <v>49</v>
      </c>
      <c r="C30" s="32"/>
      <c r="D30" s="34"/>
      <c r="E30" s="26"/>
      <c r="F30" s="21"/>
      <c r="G30" s="21"/>
      <c r="H30" s="21"/>
      <c r="I30" s="21"/>
      <c r="J30" s="21"/>
      <c r="K30" s="21"/>
      <c r="L30" s="22"/>
      <c r="M30" s="22"/>
      <c r="N30" s="21"/>
      <c r="O30" s="21"/>
      <c r="P30" s="22"/>
    </row>
    <row r="31" spans="2:16" ht="26.25" thickBot="1">
      <c r="B31" s="20" t="s">
        <v>39</v>
      </c>
      <c r="C31" s="32">
        <v>15</v>
      </c>
      <c r="D31" s="34">
        <f t="shared" si="11"/>
        <v>0.25</v>
      </c>
      <c r="E31" s="28">
        <v>6700</v>
      </c>
      <c r="F31" s="29">
        <f t="shared" si="9"/>
        <v>40.361445783132531</v>
      </c>
      <c r="G31" s="31">
        <f t="shared" si="12"/>
        <v>10.090361445783133</v>
      </c>
      <c r="H31" s="21">
        <f t="shared" si="13"/>
        <v>0</v>
      </c>
      <c r="I31" s="21">
        <v>0</v>
      </c>
      <c r="J31" s="21">
        <f t="shared" si="14"/>
        <v>10.090361445783133</v>
      </c>
      <c r="K31" s="21">
        <f t="shared" si="15"/>
        <v>2.2198795180722892</v>
      </c>
      <c r="L31" s="22" t="s">
        <v>12</v>
      </c>
      <c r="M31" s="22" t="s">
        <v>12</v>
      </c>
      <c r="N31" s="21">
        <f t="shared" si="16"/>
        <v>1.8465361445783133</v>
      </c>
      <c r="O31" s="21">
        <f t="shared" si="17"/>
        <v>14.156777108433737</v>
      </c>
      <c r="P31" s="22">
        <f t="shared" si="18"/>
        <v>14.156777108433737</v>
      </c>
    </row>
    <row r="32" spans="2:16" ht="15.75" thickBot="1">
      <c r="B32" s="20" t="s">
        <v>40</v>
      </c>
      <c r="C32" s="32">
        <v>84</v>
      </c>
      <c r="D32" s="34">
        <f t="shared" si="11"/>
        <v>1.4</v>
      </c>
      <c r="E32" s="28">
        <v>6700</v>
      </c>
      <c r="F32" s="29">
        <f t="shared" si="9"/>
        <v>40.361445783132531</v>
      </c>
      <c r="G32" s="31">
        <f t="shared" si="12"/>
        <v>56.506024096385538</v>
      </c>
      <c r="H32" s="21">
        <f t="shared" si="13"/>
        <v>0</v>
      </c>
      <c r="I32" s="21">
        <v>0</v>
      </c>
      <c r="J32" s="21">
        <f t="shared" si="14"/>
        <v>56.506024096385538</v>
      </c>
      <c r="K32" s="21">
        <f t="shared" si="15"/>
        <v>12.431325301204819</v>
      </c>
      <c r="L32" s="22" t="s">
        <v>12</v>
      </c>
      <c r="M32" s="22" t="s">
        <v>12</v>
      </c>
      <c r="N32" s="21">
        <f t="shared" si="16"/>
        <v>10.340602409638553</v>
      </c>
      <c r="O32" s="21">
        <f t="shared" si="17"/>
        <v>79.277951807228902</v>
      </c>
      <c r="P32" s="22">
        <f t="shared" si="18"/>
        <v>79.277951807228902</v>
      </c>
    </row>
    <row r="33" spans="2:16" ht="42" customHeight="1" thickBot="1">
      <c r="B33" s="20" t="s">
        <v>41</v>
      </c>
      <c r="C33" s="32">
        <v>45</v>
      </c>
      <c r="D33" s="34">
        <f t="shared" si="11"/>
        <v>0.75</v>
      </c>
      <c r="E33" s="28">
        <v>6700</v>
      </c>
      <c r="F33" s="29">
        <f t="shared" si="9"/>
        <v>40.361445783132531</v>
      </c>
      <c r="G33" s="31">
        <f t="shared" si="12"/>
        <v>30.2710843373494</v>
      </c>
      <c r="H33" s="21">
        <f t="shared" si="13"/>
        <v>0</v>
      </c>
      <c r="I33" s="21">
        <v>0</v>
      </c>
      <c r="J33" s="21">
        <f t="shared" si="14"/>
        <v>30.2710843373494</v>
      </c>
      <c r="K33" s="21">
        <f t="shared" si="15"/>
        <v>6.6596385542168681</v>
      </c>
      <c r="L33" s="22" t="s">
        <v>12</v>
      </c>
      <c r="M33" s="22" t="s">
        <v>12</v>
      </c>
      <c r="N33" s="21">
        <f t="shared" si="16"/>
        <v>5.5396084337349398</v>
      </c>
      <c r="O33" s="21">
        <f t="shared" si="17"/>
        <v>42.47033132530121</v>
      </c>
      <c r="P33" s="22">
        <f t="shared" si="18"/>
        <v>42.47033132530121</v>
      </c>
    </row>
    <row r="34" spans="2:16" ht="79.5" customHeight="1" thickBot="1">
      <c r="B34" s="20" t="s">
        <v>43</v>
      </c>
      <c r="C34" s="32">
        <v>72</v>
      </c>
      <c r="D34" s="34">
        <f t="shared" si="11"/>
        <v>1.2</v>
      </c>
      <c r="E34" s="28">
        <v>6700</v>
      </c>
      <c r="F34" s="29">
        <f t="shared" si="9"/>
        <v>40.361445783132531</v>
      </c>
      <c r="G34" s="31">
        <f>1.2*F34</f>
        <v>48.433734939759034</v>
      </c>
      <c r="H34" s="21">
        <f t="shared" si="13"/>
        <v>0</v>
      </c>
      <c r="I34" s="21">
        <v>0</v>
      </c>
      <c r="J34" s="21">
        <f t="shared" si="14"/>
        <v>48.433734939759034</v>
      </c>
      <c r="K34" s="21">
        <f t="shared" si="15"/>
        <v>10.655421686746987</v>
      </c>
      <c r="L34" s="22" t="s">
        <v>12</v>
      </c>
      <c r="M34" s="22" t="s">
        <v>12</v>
      </c>
      <c r="N34" s="21">
        <f t="shared" si="16"/>
        <v>8.863373493975903</v>
      </c>
      <c r="O34" s="21">
        <f t="shared" si="17"/>
        <v>67.952530120481924</v>
      </c>
      <c r="P34" s="22">
        <f t="shared" si="18"/>
        <v>67.952530120481924</v>
      </c>
    </row>
    <row r="35" spans="2:16" ht="26.25" thickBot="1">
      <c r="B35" s="20" t="s">
        <v>42</v>
      </c>
      <c r="C35" s="32">
        <v>20</v>
      </c>
      <c r="D35" s="34">
        <f t="shared" si="11"/>
        <v>0.33333333333333331</v>
      </c>
      <c r="E35" s="28">
        <v>6700</v>
      </c>
      <c r="F35" s="29">
        <f t="shared" si="9"/>
        <v>40.361445783132531</v>
      </c>
      <c r="G35" s="31">
        <f>0.33*F35</f>
        <v>13.319277108433736</v>
      </c>
      <c r="H35" s="21">
        <f t="shared" si="13"/>
        <v>0</v>
      </c>
      <c r="I35" s="21">
        <v>0</v>
      </c>
      <c r="J35" s="21">
        <f t="shared" si="14"/>
        <v>13.319277108433736</v>
      </c>
      <c r="K35" s="21">
        <f t="shared" si="15"/>
        <v>2.9302409638554221</v>
      </c>
      <c r="L35" s="22" t="s">
        <v>12</v>
      </c>
      <c r="M35" s="22" t="s">
        <v>12</v>
      </c>
      <c r="N35" s="21">
        <f t="shared" si="16"/>
        <v>2.437427710843374</v>
      </c>
      <c r="O35" s="21">
        <f t="shared" si="17"/>
        <v>18.686945783132533</v>
      </c>
      <c r="P35" s="22">
        <f t="shared" si="18"/>
        <v>18.686945783132533</v>
      </c>
    </row>
    <row r="36" spans="2:16" ht="26.25" thickBot="1">
      <c r="B36" s="24" t="s">
        <v>50</v>
      </c>
      <c r="C36" s="32"/>
      <c r="D36" s="33"/>
      <c r="E36" s="28">
        <v>6700</v>
      </c>
      <c r="F36" s="30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2:16" ht="39" thickBot="1">
      <c r="B37" s="23" t="s">
        <v>29</v>
      </c>
      <c r="C37" s="32">
        <v>45</v>
      </c>
      <c r="D37" s="34">
        <f t="shared" ref="D37:D50" si="19">C37/60</f>
        <v>0.75</v>
      </c>
      <c r="E37" s="28">
        <v>6700</v>
      </c>
      <c r="F37" s="29">
        <f t="shared" ref="F37:F38" si="20">E37/166</f>
        <v>40.361445783132531</v>
      </c>
      <c r="G37" s="31">
        <f t="shared" ref="G37:G50" si="21">F37*D37</f>
        <v>30.2710843373494</v>
      </c>
      <c r="H37" s="21">
        <f t="shared" ref="H37:H50" si="22">G37*0%</f>
        <v>0</v>
      </c>
      <c r="I37" s="21">
        <v>0</v>
      </c>
      <c r="J37" s="21">
        <f t="shared" ref="J37:J50" si="23">G37+H37+I37</f>
        <v>30.2710843373494</v>
      </c>
      <c r="K37" s="21">
        <f t="shared" ref="K37:K50" si="24">J37*22%</f>
        <v>6.6596385542168681</v>
      </c>
      <c r="L37" s="22" t="s">
        <v>12</v>
      </c>
      <c r="M37" s="22" t="s">
        <v>12</v>
      </c>
      <c r="N37" s="21">
        <f t="shared" ref="N37:N50" si="25">(J37+K37)*15%</f>
        <v>5.5396084337349398</v>
      </c>
      <c r="O37" s="21">
        <f t="shared" ref="O37:O50" si="26">J37+K37+N37</f>
        <v>42.47033132530121</v>
      </c>
      <c r="P37" s="22">
        <f t="shared" ref="P37:P50" si="27">O37</f>
        <v>42.47033132530121</v>
      </c>
    </row>
    <row r="38" spans="2:16" ht="26.25" thickBot="1">
      <c r="B38" s="23" t="s">
        <v>28</v>
      </c>
      <c r="C38" s="32">
        <v>45</v>
      </c>
      <c r="D38" s="34">
        <f t="shared" si="19"/>
        <v>0.75</v>
      </c>
      <c r="E38" s="28">
        <v>6700</v>
      </c>
      <c r="F38" s="29">
        <f t="shared" si="20"/>
        <v>40.361445783132531</v>
      </c>
      <c r="G38" s="31">
        <f t="shared" si="21"/>
        <v>30.2710843373494</v>
      </c>
      <c r="H38" s="21">
        <f t="shared" si="22"/>
        <v>0</v>
      </c>
      <c r="I38" s="21">
        <v>0</v>
      </c>
      <c r="J38" s="21">
        <f t="shared" si="23"/>
        <v>30.2710843373494</v>
      </c>
      <c r="K38" s="21">
        <f t="shared" si="24"/>
        <v>6.6596385542168681</v>
      </c>
      <c r="L38" s="22" t="s">
        <v>12</v>
      </c>
      <c r="M38" s="22" t="s">
        <v>12</v>
      </c>
      <c r="N38" s="21">
        <f t="shared" si="25"/>
        <v>5.5396084337349398</v>
      </c>
      <c r="O38" s="21">
        <f t="shared" si="26"/>
        <v>42.47033132530121</v>
      </c>
      <c r="P38" s="22">
        <f t="shared" si="27"/>
        <v>42.47033132530121</v>
      </c>
    </row>
    <row r="39" spans="2:16" ht="14.25" customHeight="1" thickBot="1">
      <c r="B39" s="20" t="s">
        <v>51</v>
      </c>
      <c r="C39" s="32"/>
      <c r="D39" s="34"/>
      <c r="E39" s="26"/>
      <c r="F39" s="21"/>
      <c r="G39" s="21"/>
      <c r="H39" s="21"/>
      <c r="I39" s="21"/>
      <c r="J39" s="21"/>
      <c r="K39" s="21"/>
      <c r="L39" s="22"/>
      <c r="M39" s="22"/>
      <c r="N39" s="21"/>
      <c r="O39" s="21"/>
      <c r="P39" s="22"/>
    </row>
    <row r="40" spans="2:16" ht="14.25" customHeight="1" thickBot="1">
      <c r="B40" s="23" t="s">
        <v>24</v>
      </c>
      <c r="C40" s="32"/>
      <c r="D40" s="34"/>
      <c r="E40" s="26"/>
      <c r="F40" s="21"/>
      <c r="G40" s="21"/>
      <c r="H40" s="21"/>
      <c r="I40" s="21"/>
      <c r="J40" s="21"/>
      <c r="K40" s="21"/>
      <c r="L40" s="22"/>
      <c r="M40" s="22"/>
      <c r="N40" s="21"/>
      <c r="O40" s="21"/>
      <c r="P40" s="22"/>
    </row>
    <row r="41" spans="2:16" ht="51.75" customHeight="1" thickBot="1">
      <c r="B41" s="23" t="s">
        <v>25</v>
      </c>
      <c r="C41" s="32">
        <v>30</v>
      </c>
      <c r="D41" s="34">
        <f t="shared" si="19"/>
        <v>0.5</v>
      </c>
      <c r="E41" s="28">
        <v>6700</v>
      </c>
      <c r="F41" s="29">
        <f t="shared" ref="F41:F50" si="28">E41/166</f>
        <v>40.361445783132531</v>
      </c>
      <c r="G41" s="31">
        <f t="shared" si="21"/>
        <v>20.180722891566266</v>
      </c>
      <c r="H41" s="21">
        <f t="shared" si="22"/>
        <v>0</v>
      </c>
      <c r="I41" s="21">
        <v>0</v>
      </c>
      <c r="J41" s="21">
        <f t="shared" si="23"/>
        <v>20.180722891566266</v>
      </c>
      <c r="K41" s="21">
        <f t="shared" si="24"/>
        <v>4.4397590361445785</v>
      </c>
      <c r="L41" s="22" t="s">
        <v>12</v>
      </c>
      <c r="M41" s="22" t="s">
        <v>12</v>
      </c>
      <c r="N41" s="21">
        <f t="shared" si="25"/>
        <v>3.6930722891566266</v>
      </c>
      <c r="O41" s="21">
        <f t="shared" si="26"/>
        <v>28.313554216867473</v>
      </c>
      <c r="P41" s="22">
        <f t="shared" si="27"/>
        <v>28.313554216867473</v>
      </c>
    </row>
    <row r="42" spans="2:16" ht="15.75" customHeight="1" thickBot="1">
      <c r="B42" s="23" t="s">
        <v>26</v>
      </c>
      <c r="C42" s="32">
        <v>60</v>
      </c>
      <c r="D42" s="34">
        <f t="shared" si="19"/>
        <v>1</v>
      </c>
      <c r="E42" s="28">
        <v>6700</v>
      </c>
      <c r="F42" s="29">
        <f t="shared" si="28"/>
        <v>40.361445783132531</v>
      </c>
      <c r="G42" s="31">
        <f t="shared" si="21"/>
        <v>40.361445783132531</v>
      </c>
      <c r="H42" s="21">
        <f t="shared" si="22"/>
        <v>0</v>
      </c>
      <c r="I42" s="21">
        <v>0</v>
      </c>
      <c r="J42" s="21">
        <f t="shared" si="23"/>
        <v>40.361445783132531</v>
      </c>
      <c r="K42" s="21">
        <f t="shared" si="24"/>
        <v>8.8795180722891569</v>
      </c>
      <c r="L42" s="22" t="s">
        <v>12</v>
      </c>
      <c r="M42" s="22" t="s">
        <v>12</v>
      </c>
      <c r="N42" s="21">
        <f t="shared" si="25"/>
        <v>7.3861445783132531</v>
      </c>
      <c r="O42" s="21">
        <f t="shared" si="26"/>
        <v>56.627108433734946</v>
      </c>
      <c r="P42" s="22">
        <f t="shared" si="27"/>
        <v>56.627108433734946</v>
      </c>
    </row>
    <row r="43" spans="2:16" ht="33" customHeight="1" thickBot="1">
      <c r="B43" s="23" t="s">
        <v>27</v>
      </c>
      <c r="C43" s="32">
        <v>78</v>
      </c>
      <c r="D43" s="34">
        <f t="shared" si="19"/>
        <v>1.3</v>
      </c>
      <c r="E43" s="28">
        <v>6700</v>
      </c>
      <c r="F43" s="29">
        <f t="shared" si="28"/>
        <v>40.361445783132531</v>
      </c>
      <c r="G43" s="31">
        <f t="shared" si="21"/>
        <v>52.46987951807229</v>
      </c>
      <c r="H43" s="21">
        <f t="shared" si="22"/>
        <v>0</v>
      </c>
      <c r="I43" s="21">
        <v>0</v>
      </c>
      <c r="J43" s="21">
        <f t="shared" si="23"/>
        <v>52.46987951807229</v>
      </c>
      <c r="K43" s="21">
        <f t="shared" si="24"/>
        <v>11.543373493975905</v>
      </c>
      <c r="L43" s="22" t="s">
        <v>12</v>
      </c>
      <c r="M43" s="22" t="s">
        <v>12</v>
      </c>
      <c r="N43" s="21">
        <f t="shared" si="25"/>
        <v>9.6019879518072297</v>
      </c>
      <c r="O43" s="21">
        <f t="shared" si="26"/>
        <v>73.615240963855427</v>
      </c>
      <c r="P43" s="22">
        <f t="shared" si="27"/>
        <v>73.615240963855427</v>
      </c>
    </row>
    <row r="44" spans="2:16" ht="22.5" customHeight="1" thickBot="1">
      <c r="B44" s="23" t="s">
        <v>52</v>
      </c>
      <c r="C44" s="32"/>
      <c r="D44" s="34"/>
      <c r="E44" s="26"/>
      <c r="F44" s="29"/>
      <c r="G44" s="29"/>
      <c r="H44" s="21"/>
      <c r="I44" s="21"/>
      <c r="J44" s="21"/>
      <c r="K44" s="21"/>
      <c r="L44" s="22"/>
      <c r="M44" s="22"/>
      <c r="N44" s="21"/>
      <c r="O44" s="21"/>
      <c r="P44" s="22"/>
    </row>
    <row r="45" spans="2:16" ht="35.25" customHeight="1" thickBot="1">
      <c r="B45" s="23" t="s">
        <v>35</v>
      </c>
      <c r="C45" s="32">
        <v>45</v>
      </c>
      <c r="D45" s="34">
        <f t="shared" si="19"/>
        <v>0.75</v>
      </c>
      <c r="E45" s="28">
        <v>6700</v>
      </c>
      <c r="F45" s="29">
        <f t="shared" si="28"/>
        <v>40.361445783132531</v>
      </c>
      <c r="G45" s="31">
        <f t="shared" si="21"/>
        <v>30.2710843373494</v>
      </c>
      <c r="H45" s="21">
        <f t="shared" si="22"/>
        <v>0</v>
      </c>
      <c r="I45" s="21">
        <v>0</v>
      </c>
      <c r="J45" s="21">
        <f t="shared" si="23"/>
        <v>30.2710843373494</v>
      </c>
      <c r="K45" s="21">
        <f t="shared" si="24"/>
        <v>6.6596385542168681</v>
      </c>
      <c r="L45" s="22" t="s">
        <v>12</v>
      </c>
      <c r="M45" s="22" t="s">
        <v>12</v>
      </c>
      <c r="N45" s="21">
        <f t="shared" si="25"/>
        <v>5.5396084337349398</v>
      </c>
      <c r="O45" s="21">
        <f t="shared" si="26"/>
        <v>42.47033132530121</v>
      </c>
      <c r="P45" s="22">
        <f t="shared" si="27"/>
        <v>42.47033132530121</v>
      </c>
    </row>
    <row r="46" spans="2:16" ht="21.75" customHeight="1" thickBot="1">
      <c r="B46" s="23" t="s">
        <v>36</v>
      </c>
      <c r="C46" s="32">
        <v>20</v>
      </c>
      <c r="D46" s="34">
        <f t="shared" si="19"/>
        <v>0.33333333333333331</v>
      </c>
      <c r="E46" s="28">
        <v>6700</v>
      </c>
      <c r="F46" s="29">
        <f t="shared" si="28"/>
        <v>40.361445783132531</v>
      </c>
      <c r="G46" s="31">
        <f>0.33*F46</f>
        <v>13.319277108433736</v>
      </c>
      <c r="H46" s="21">
        <f t="shared" si="22"/>
        <v>0</v>
      </c>
      <c r="I46" s="21">
        <v>0</v>
      </c>
      <c r="J46" s="21">
        <f t="shared" si="23"/>
        <v>13.319277108433736</v>
      </c>
      <c r="K46" s="21">
        <f t="shared" si="24"/>
        <v>2.9302409638554221</v>
      </c>
      <c r="L46" s="22" t="s">
        <v>12</v>
      </c>
      <c r="M46" s="22" t="s">
        <v>12</v>
      </c>
      <c r="N46" s="21">
        <f t="shared" si="25"/>
        <v>2.437427710843374</v>
      </c>
      <c r="O46" s="21">
        <f t="shared" si="26"/>
        <v>18.686945783132533</v>
      </c>
      <c r="P46" s="22">
        <f t="shared" si="27"/>
        <v>18.686945783132533</v>
      </c>
    </row>
    <row r="47" spans="2:16" ht="18" customHeight="1" thickBot="1">
      <c r="B47" s="23" t="s">
        <v>53</v>
      </c>
      <c r="C47" s="32"/>
      <c r="D47" s="34"/>
      <c r="E47" s="28"/>
      <c r="F47" s="29"/>
      <c r="G47" s="29"/>
      <c r="H47" s="21"/>
      <c r="I47" s="21"/>
      <c r="J47" s="21"/>
      <c r="K47" s="21"/>
      <c r="L47" s="22"/>
      <c r="M47" s="22"/>
      <c r="N47" s="21"/>
      <c r="O47" s="21"/>
      <c r="P47" s="22">
        <f t="shared" si="27"/>
        <v>0</v>
      </c>
    </row>
    <row r="48" spans="2:16" ht="30.75" customHeight="1" thickBot="1">
      <c r="B48" s="23" t="s">
        <v>37</v>
      </c>
      <c r="C48" s="32">
        <v>45</v>
      </c>
      <c r="D48" s="34">
        <f t="shared" si="19"/>
        <v>0.75</v>
      </c>
      <c r="E48" s="28">
        <v>6700</v>
      </c>
      <c r="F48" s="29">
        <f t="shared" si="28"/>
        <v>40.361445783132531</v>
      </c>
      <c r="G48" s="31">
        <f t="shared" si="21"/>
        <v>30.2710843373494</v>
      </c>
      <c r="H48" s="21">
        <f t="shared" si="22"/>
        <v>0</v>
      </c>
      <c r="I48" s="21">
        <v>0</v>
      </c>
      <c r="J48" s="21">
        <f t="shared" si="23"/>
        <v>30.2710843373494</v>
      </c>
      <c r="K48" s="21">
        <f t="shared" si="24"/>
        <v>6.6596385542168681</v>
      </c>
      <c r="L48" s="22" t="s">
        <v>12</v>
      </c>
      <c r="M48" s="22" t="s">
        <v>12</v>
      </c>
      <c r="N48" s="21">
        <f t="shared" si="25"/>
        <v>5.5396084337349398</v>
      </c>
      <c r="O48" s="21">
        <f t="shared" si="26"/>
        <v>42.47033132530121</v>
      </c>
      <c r="P48" s="22">
        <f t="shared" si="27"/>
        <v>42.47033132530121</v>
      </c>
    </row>
    <row r="49" spans="2:16" ht="32.25" customHeight="1" thickBot="1">
      <c r="B49" s="23" t="s">
        <v>38</v>
      </c>
      <c r="C49" s="32">
        <v>45</v>
      </c>
      <c r="D49" s="34">
        <f t="shared" si="19"/>
        <v>0.75</v>
      </c>
      <c r="E49" s="28">
        <v>6700</v>
      </c>
      <c r="F49" s="29">
        <f t="shared" si="28"/>
        <v>40.361445783132531</v>
      </c>
      <c r="G49" s="31">
        <f t="shared" si="21"/>
        <v>30.2710843373494</v>
      </c>
      <c r="H49" s="21">
        <f t="shared" si="22"/>
        <v>0</v>
      </c>
      <c r="I49" s="21">
        <v>0</v>
      </c>
      <c r="J49" s="21">
        <f t="shared" si="23"/>
        <v>30.2710843373494</v>
      </c>
      <c r="K49" s="21">
        <f t="shared" si="24"/>
        <v>6.6596385542168681</v>
      </c>
      <c r="L49" s="22" t="s">
        <v>12</v>
      </c>
      <c r="M49" s="22" t="s">
        <v>12</v>
      </c>
      <c r="N49" s="21">
        <f t="shared" si="25"/>
        <v>5.5396084337349398</v>
      </c>
      <c r="O49" s="21">
        <f t="shared" si="26"/>
        <v>42.47033132530121</v>
      </c>
      <c r="P49" s="22">
        <f t="shared" si="27"/>
        <v>42.47033132530121</v>
      </c>
    </row>
    <row r="50" spans="2:16" ht="43.5" customHeight="1" thickBot="1">
      <c r="B50" s="23" t="s">
        <v>54</v>
      </c>
      <c r="C50" s="32">
        <v>60</v>
      </c>
      <c r="D50" s="34">
        <f t="shared" si="19"/>
        <v>1</v>
      </c>
      <c r="E50" s="28">
        <v>6700</v>
      </c>
      <c r="F50" s="29">
        <f t="shared" si="28"/>
        <v>40.361445783132531</v>
      </c>
      <c r="G50" s="31">
        <f t="shared" si="21"/>
        <v>40.361445783132531</v>
      </c>
      <c r="H50" s="21">
        <f t="shared" si="22"/>
        <v>0</v>
      </c>
      <c r="I50" s="21">
        <v>0</v>
      </c>
      <c r="J50" s="21">
        <f t="shared" si="23"/>
        <v>40.361445783132531</v>
      </c>
      <c r="K50" s="21">
        <f t="shared" si="24"/>
        <v>8.8795180722891569</v>
      </c>
      <c r="L50" s="22" t="s">
        <v>12</v>
      </c>
      <c r="M50" s="22" t="s">
        <v>12</v>
      </c>
      <c r="N50" s="21">
        <f t="shared" si="25"/>
        <v>7.3861445783132531</v>
      </c>
      <c r="O50" s="21">
        <f t="shared" si="26"/>
        <v>56.627108433734946</v>
      </c>
      <c r="P50" s="22">
        <f t="shared" si="27"/>
        <v>56.627108433734946</v>
      </c>
    </row>
    <row r="51" spans="2:16" ht="43.5" customHeight="1">
      <c r="B51" s="36"/>
      <c r="C51" s="37"/>
      <c r="D51" s="38"/>
      <c r="E51" s="39"/>
      <c r="F51" s="40"/>
      <c r="G51" s="41"/>
      <c r="H51" s="42"/>
      <c r="I51" s="42"/>
      <c r="J51" s="42"/>
      <c r="K51" s="42"/>
      <c r="L51" s="43"/>
      <c r="M51" s="43"/>
      <c r="N51" s="42"/>
      <c r="O51" s="42"/>
      <c r="P51" s="43"/>
    </row>
    <row r="52" spans="2:16" ht="43.5" customHeight="1">
      <c r="B52" s="36"/>
      <c r="C52" s="37"/>
      <c r="D52" s="38"/>
      <c r="E52" s="39"/>
      <c r="F52" s="40"/>
      <c r="G52" s="41"/>
      <c r="H52" s="42"/>
      <c r="I52" s="42"/>
      <c r="J52" s="42"/>
      <c r="K52" s="42"/>
      <c r="L52" s="43"/>
      <c r="M52" s="43"/>
      <c r="N52" s="42"/>
      <c r="O52" s="42"/>
      <c r="P52" s="43"/>
    </row>
    <row r="53" spans="2:16" ht="43.5" customHeight="1">
      <c r="B53" s="36"/>
      <c r="C53" s="37"/>
      <c r="D53" s="38"/>
      <c r="E53" s="39"/>
      <c r="F53" s="40"/>
      <c r="G53" s="41"/>
      <c r="H53" s="42"/>
      <c r="I53" s="42"/>
      <c r="J53" s="42"/>
      <c r="K53" s="42"/>
      <c r="L53" s="43"/>
      <c r="M53" s="43"/>
      <c r="N53" s="42"/>
      <c r="O53" s="42"/>
      <c r="P53" s="43"/>
    </row>
    <row r="54" spans="2:16" ht="25.5" customHeight="1">
      <c r="B54" s="36"/>
      <c r="C54" s="37"/>
      <c r="D54" s="38"/>
      <c r="E54" s="39"/>
      <c r="F54" s="40"/>
      <c r="G54" s="41"/>
      <c r="H54" s="42"/>
      <c r="I54" s="42"/>
      <c r="J54" s="42"/>
      <c r="K54" s="42"/>
      <c r="L54" s="43"/>
      <c r="M54" s="43"/>
      <c r="N54" s="42"/>
      <c r="O54" s="42"/>
      <c r="P54" s="43"/>
    </row>
    <row r="55" spans="2:16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2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</row>
    <row r="78" spans="2:25" ht="16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Y78" s="5"/>
    </row>
    <row r="79" spans="2:25" ht="16.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X79" s="5"/>
    </row>
    <row r="80" spans="2:2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6"/>
    </row>
    <row r="81" spans="2:16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</sheetData>
  <mergeCells count="20">
    <mergeCell ref="M3:O3"/>
    <mergeCell ref="B8:P8"/>
    <mergeCell ref="K10:K11"/>
    <mergeCell ref="L10:L11"/>
    <mergeCell ref="M10:M11"/>
    <mergeCell ref="N10:N11"/>
    <mergeCell ref="O10:O11"/>
    <mergeCell ref="P10:P11"/>
    <mergeCell ref="B10:B11"/>
    <mergeCell ref="C10:C11"/>
    <mergeCell ref="D10:D11"/>
    <mergeCell ref="E10:E11"/>
    <mergeCell ref="F10:F11"/>
    <mergeCell ref="G10:G11"/>
    <mergeCell ref="H10:H11"/>
    <mergeCell ref="I10:I11"/>
    <mergeCell ref="L5:O5"/>
    <mergeCell ref="L6:O6"/>
    <mergeCell ref="L7:O7"/>
    <mergeCell ref="J10:J11"/>
  </mergeCells>
  <pageMargins left="0" right="0" top="0" bottom="0" header="0" footer="0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2023-01-23T14:30:23Z</dcterms:modified>
</cp:coreProperties>
</file>